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السادة\"/>
    </mc:Choice>
  </mc:AlternateContent>
  <xr:revisionPtr revIDLastSave="0" documentId="13_ncr:1_{00D40D8B-8316-4D38-97A2-AFA316F3FF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211" i="1"/>
  <c r="D183" i="1"/>
  <c r="E49" i="1"/>
  <c r="D49" i="1" s="1"/>
  <c r="E7" i="1"/>
  <c r="F210" i="1" l="1"/>
  <c r="F5" i="1" s="1"/>
  <c r="D134" i="1"/>
  <c r="E19" i="4"/>
  <c r="D256" i="1"/>
  <c r="H293" i="1"/>
  <c r="H5" i="1"/>
  <c r="D257" i="1"/>
  <c r="E38" i="1"/>
  <c r="D38" i="1" s="1"/>
  <c r="D7" i="1"/>
  <c r="D210" i="1" l="1"/>
  <c r="F293" i="1"/>
  <c r="E6" i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E26" i="4" l="1"/>
  <c r="E28" i="4" s="1"/>
  <c r="K9" i="8" s="1"/>
  <c r="H26" i="2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<sst xmlns="http://schemas.openxmlformats.org/spreadsheetml/2006/main" count="554" uniqueCount="447">
  <si>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</si>
  <si>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</si>
  <si>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</si>
  <si>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</si>
  <si>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</si>
  <si>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</si>
  <si>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</si>
  <si>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</si>
  <si>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</si>
  <si>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</si>
  <si>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</si>
  <si>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</si>
  <si>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</si>
  <si>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</si>
  <si>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</si>
  <si>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</si>
  <si>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</si>
  <si>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</si>
  <si>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</si>
  <si>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</si>
  <si>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</si>
  <si>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</si>
  <si>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</si>
  <si>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</si>
  <si>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</si>
  <si>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</si>
  <si>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</si>
  <si>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</si>
  <si>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</si>
  <si>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</si>
  <si>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</si>
  <si>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</si>
  <si>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</si>
  <si>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</si>
  <si>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</si>
  <si>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</si>
  <si>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</si>
  <si>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</si>
  <si>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</si>
  <si>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</si>
  <si>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</si>
  <si>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</si>
  <si>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</si>
  <si>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</si>
  <si>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</si>
  <si>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</si>
  <si>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</si>
  <si>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</si>
  <si>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</si>
  <si>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</si>
  <si>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</si>
  <si>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</si>
  <si>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</si>
  <si>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</si>
  <si>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</si>
  <si>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</si>
  <si>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</si>
  <si>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</si>
  <si>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</si>
  <si>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</si>
  <si>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</si>
  <si>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</si>
  <si>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</si>
  <si>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</si>
  <si>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</si>
  <si>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</si>
  <si>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</si>
  <si>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</si>
  <si>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</si>
  <si>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</si>
  <si>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</si>
  <si>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</si>
  <si>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</si>
  <si>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</si>
  <si>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</si>
  <si>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</si>
  <si>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</si>
  <si>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</si>
  <si>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</si>
  <si>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</si>
  <si>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</si>
  <si>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</si>
  <si>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</si>
  <si>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</si>
  <si>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</si>
  <si>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</si>
  <si>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</si>
  <si>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</si>
  <si>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</si>
  <si>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</si>
  <si>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</si>
  <si>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</si>
  <si>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</si>
  <si>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</si>
  <si>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</si>
  <si>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</si>
  <si>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</si>
  <si>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</si>
  <si>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</si>
  <si>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</si>
  <si>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</si>
  <si>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</si>
  <si>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</si>
  <si>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</si>
  <si>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</si>
  <si>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</si>
  <si>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</si>
  <si>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</si>
  <si>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</si>
  <si>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</si>
  <si>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</si>
  <si>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</si>
  <si>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</si>
  <si>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</si>
  <si>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</si>
  <si>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</si>
  <si>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</si>
  <si>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</si>
  <si>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</si>
  <si>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</si>
  <si>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</si>
  <si>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</si>
  <si>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</si>
  <si>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</si>
  <si>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</si>
  <si>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</si>
  <si>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</si>
  <si>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</si>
  <si>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</si>
  <si>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</si>
  <si>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</si>
  <si>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</si>
  <si>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</si>
  <si>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</si>
  <si>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</si>
  <si>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</si>
  <si>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</si>
  <si>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</si>
  <si>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</si>
  <si>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</si>
  <si>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</si>
  <si>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</si>
  <si>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</si>
  <si>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</si>
  <si>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</si>
  <si>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</si>
  <si>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</si>
  <si>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</si>
  <si>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</si>
  <si>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</si>
  <si>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</si>
  <si>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</si>
  <si>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</si>
  <si>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</si>
  <si>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</si>
  <si>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</si>
  <si>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</si>
  <si>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</si>
  <si>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</si>
  <si>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</si>
  <si>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</si>
  <si>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</si>
  <si>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</si>
  <si>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</si>
  <si>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</si>
  <si>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</si>
  <si>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</si>
  <si>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</si>
  <si>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</si>
  <si>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</si>
  <si>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</si>
  <si>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</si>
  <si>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</si>
  <si>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</si>
  <si>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</si>
  <si>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</si>
  <si>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</si>
  <si>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</si>
  <si>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</si>
  <si>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</si>
  <si>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</si>
  <si>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</si>
  <si>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</si>
  <si>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</si>
  <si>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</si>
  <si>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</si>
  <si>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</si>
  <si>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</si>
  <si>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</si>
  <si>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</si>
  <si>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</si>
  <si>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</si>
  <si>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</si>
  <si>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</si>
  <si>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</si>
  <si>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</si>
  <si>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</si>
  <si>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</si>
  <si>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</si>
  <si>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</si>
  <si>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</si>
  <si>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</si>
  <si>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</si>
  <si>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</si>
  <si>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</si>
  <si>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</si>
  <si>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</si>
  <si>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</si>
  <si>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</si>
  <si>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</si>
  <si>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</si>
  <si>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</si>
  <si>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</si>
  <si>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</si>
  <si>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</si>
  <si>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</si>
  <si>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</si>
  <si>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</si>
  <si>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</si>
  <si>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</si>
  <si>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</si>
  <si>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</si>
  <si>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</si>
  <si>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</si>
  <si>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</si>
  <si>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</si>
  <si>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</si>
  <si>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</si>
  <si>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</si>
  <si>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</si>
  <si>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</si>
  <si>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</si>
  <si>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</si>
  <si>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</si>
  <si>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</si>
  <si>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</si>
  <si>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</si>
  <si>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</si>
  <si>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</si>
  <si>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</si>
  <si>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</si>
  <si>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</si>
  <si>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</si>
  <si>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</si>
  <si>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</si>
  <si>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</si>
  <si>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</si>
  <si>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</si>
  <si>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</si>
  <si>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</si>
  <si>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</si>
  <si>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</si>
  <si>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</si>
  <si>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</si>
  <si>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</si>
  <si>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</si>
  <si>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</si>
  <si>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</si>
  <si>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</si>
  <si>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</si>
  <si>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</si>
  <si>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</si>
  <si>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</si>
  <si>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</si>
  <si>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</si>
  <si>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</si>
  <si>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</si>
  <si>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</si>
  <si>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</si>
  <si>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</si>
  <si>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</si>
  <si>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</si>
  <si>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</si>
  <si>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</si>
  <si>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</si>
  <si>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</si>
  <si>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</si>
  <si>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</si>
  <si>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</si>
  <si>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</si>
  <si>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</si>
  <si>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</si>
  <si>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</si>
  <si>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</si>
  <si>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</si>
  <si>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</si>
  <si>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</si>
  <si>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</si>
  <si>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</si>
  <si>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</si>
  <si>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</si>
  <si>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</si>
  <si>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</si>
  <si>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</si>
  <si>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</si>
  <si>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</si>
  <si>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</si>
  <si>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</si>
  <si>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</si>
  <si>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</si>
  <si>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</si>
  <si>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</si>
  <si>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</si>
  <si>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</si>
  <si>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</si>
  <si>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</si>
  <si>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</si>
  <si>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</si>
  <si>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</si>
  <si>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</si>
  <si>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</si>
  <si>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</si>
  <si>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</si>
  <si>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</si>
  <si>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</si>
  <si>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</si>
  <si>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</si>
  <si>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</si>
  <si>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</si>
  <si>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</si>
  <si>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</si>
  <si>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</si>
  <si>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</si>
  <si>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</si>
  <si>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</si>
  <si>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</si>
  <si>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</si>
  <si>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</si>
  <si>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</si>
  <si>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</si>
  <si>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</si>
  <si>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</si>
  <si>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</si>
  <si>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</si>
  <si>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</si>
  <si>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</si>
  <si>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</si>
  <si>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</si>
  <si>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</si>
  <si>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</si>
  <si>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</si>
  <si>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</si>
  <si>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</si>
  <si>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</si>
  <si>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</si>
  <si>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</si>
  <si>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</si>
  <si>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</si>
  <si>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</si>
  <si>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</si>
  <si>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</si>
  <si>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</si>
  <si>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</si>
  <si>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</si>
  <si>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</si>
  <si>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</si>
  <si>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</si>
  <si>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</si>
  <si>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</si>
  <si>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</si>
  <si>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</si>
  <si>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</si>
  <si>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</si>
  <si>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</si>
  <si>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</si>
  <si>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</si>
  <si>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</si>
  <si>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</si>
  <si>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</si>
  <si>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</si>
  <si>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</si>
  <si>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</si>
  <si>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</si>
  <si>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</si>
  <si>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</si>
  <si>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</si>
  <si>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</si>
  <si>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</si>
  <si>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</si>
  <si>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</si>
  <si>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</si>
  <si>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</si>
  <si>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</si>
  <si>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</si>
  <si>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</si>
  <si>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</si>
  <si>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</si>
  <si>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</si>
  <si>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</si>
  <si>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</si>
  <si>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</si>
  <si>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</si>
  <si>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</si>
  <si>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</si>
  <si>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</si>
  <si>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</si>
  <si>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</si>
  <si>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</si>
  <si>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</si>
  <si>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</si>
  <si>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</si>
  <si>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</si>
  <si>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</si>
  <si>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</si>
  <si>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</si>
  <si>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</si>
  <si>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</si>
  <si>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</si>
  <si>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</si>
  <si>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</si>
  <si>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</si>
  <si>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</si>
  <si>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</si>
  <si>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</si>
  <si>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</si>
  <si>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</si>
  <si>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</si>
  <si>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</si>
  <si>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</si>
  <si>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</si>
  <si>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</si>
  <si>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</si>
  <si>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</si>
  <si>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</si>
  <si>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</si>
  <si>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</si>
  <si>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</si>
  <si>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</si>
  <si>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</si>
  <si>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</si>
  <si>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</si>
  <si>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</si>
  <si>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</si>
  <si>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</si>
  <si>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</si>
  <si>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</si>
  <si>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</si>
  <si>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</si>
  <si>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</si>
  <si>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</si>
  <si>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</si>
  <si>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</si>
  <si>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</si>
  <si>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2021      الى 31 / 3 / 2021    </t>
  </si>
  <si>
    <t xml:space="preserve">تقرير بالأصول الثابتة بتاريخ 31 /  3 /   2021م </t>
  </si>
  <si>
    <t>تقرير بالإلتزامات وصافي اًلأصول بتاريخ 31 /  3 /    2021م</t>
  </si>
  <si>
    <t xml:space="preserve">تقرير إيرادات ومصروفات البرامج والأنشطة المقيدة للفترة من 1 /  1 / 2021م      الى  31 / 3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</si>
</sst>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302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88" xfId="0" applyNumberFormat="1" applyFont="1" applyBorder="1" applyProtection="1">
      <protection locked="0"/>
    </xf>
    <xf numFmtId="4" fontId="67" fillId="0" borderId="26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0" fillId="0" borderId="7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BAC54482-0425-496C-9A6B-D268392C76A4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لجنة التنمية: لجنة التنمية الاجتماعية الأهلية بالسادة وتوابعها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(10649069.97)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1 / 7 / 1381</a:t>
          </a:r>
          <a:r>
            <a:rPr lang="ar-SA" sz="1400">
              <a:effectLst/>
              <a:latin typeface="+mn-lt"/>
              <a:ea typeface="Calibri"/>
              <a:cs typeface="+mn-cs"/>
            </a:rPr>
            <a:t> هـ      ترخيص رقم </a:t>
          </a:r>
          <a:r>
            <a:rPr lang="en-US" sz="1400">
              <a:effectLst/>
              <a:latin typeface="+mn-lt"/>
              <a:ea typeface="Calibri"/>
              <a:cs typeface="+mn-cs"/>
            </a:rPr>
            <a:t>3</a:t>
          </a:r>
          <a:r>
            <a:rPr lang="ar-SA" sz="1400">
              <a:effectLst/>
              <a:latin typeface="+mn-lt"/>
              <a:ea typeface="Calibri"/>
              <a:cs typeface="+mn-cs"/>
            </a:rPr>
            <a:t>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/ 7 / 1381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هـ   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بريدة - السادة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0534447180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t1407@hotmail.com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K14" sqref="K14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10649069.969999999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2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.6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4.4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topLeftCell="A10" workbookViewId="0">
      <selection activeCell="E18" sqref="E18"/>
    </sheetView>
  </sheetViews>
  <sheetFormatPr defaultRowHeight="13.8"/>
  <cols>
    <col min="2" max="2" width="8.09765625" bestFit="1" customWidth="1"/>
    <col min="3" max="3" width="32.09765625" customWidth="1"/>
    <col min="13" max="13" width="1.3984375" customWidth="1"/>
  </cols>
  <sheetData>
    <row r="2" spans="2:16" ht="21.6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6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4.4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301">
        <v>51241.45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51241.45</v>
      </c>
      <c r="P18" s="141">
        <f t="shared" si="2"/>
        <v>51241.45</v>
      </c>
    </row>
    <row r="19" spans="2:16" ht="31.2" thickBot="1">
      <c r="B19" s="7"/>
      <c r="C19" s="7" t="s">
        <v>83</v>
      </c>
      <c r="D19" s="152">
        <f>SUM(D14:D18)</f>
        <v>0</v>
      </c>
      <c r="E19" s="152">
        <f t="shared" ref="E19:L19" si="4">SUM(E14:E18)</f>
        <v>51241.45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51241.45</v>
      </c>
      <c r="P19" s="6">
        <f t="shared" si="2"/>
        <v>51241.45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0</v>
      </c>
      <c r="E26" s="153">
        <f t="shared" ref="E26:L26" si="6">E12+E19+E25</f>
        <v>51241.45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51241.45</v>
      </c>
      <c r="P26" s="9">
        <f t="shared" si="2"/>
        <v>51241.45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workbookViewId="0">
      <pane xSplit="12" ySplit="4" topLeftCell="M246" activePane="bottomRight" state="frozen"/>
      <selection pane="topRight" activeCell="M1" sqref="M1"/>
      <selection pane="bottomLeft" activeCell="A5" sqref="A5"/>
      <selection pane="bottomRight" activeCell="F251" sqref="F251"/>
    </sheetView>
  </sheetViews>
  <sheetFormatPr defaultRowHeight="13.8"/>
  <cols>
    <col min="2" max="2" width="10.8984375" bestFit="1" customWidth="1"/>
    <col min="3" max="3" width="53.59765625" bestFit="1" customWidth="1"/>
    <col min="4" max="4" width="10.296875" bestFit="1" customWidth="1"/>
    <col min="5" max="5" width="10" bestFit="1" customWidth="1"/>
    <col min="6" max="6" width="11.09765625" bestFit="1" customWidth="1"/>
    <col min="7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323299.36</v>
      </c>
      <c r="E5" s="223">
        <f>E6</f>
        <v>55039.31</v>
      </c>
      <c r="F5" s="224">
        <f>F210</f>
        <v>268260.05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55039.31</v>
      </c>
      <c r="E6" s="226">
        <f>E7+E38+E134+E190</f>
        <v>55039.31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49345.71</v>
      </c>
      <c r="E7" s="226">
        <f>E8+E17</f>
        <v>49345.71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41325.71</v>
      </c>
      <c r="E8" s="226">
        <f>SUM(E9:E16)</f>
        <v>41325.71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14118.95</v>
      </c>
      <c r="E9" s="226">
        <v>14118.95</v>
      </c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27206.76</v>
      </c>
      <c r="E16" s="226">
        <v>27206.76</v>
      </c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8020</v>
      </c>
      <c r="E17" s="226">
        <f>SUM(E18:E37)</f>
        <v>8020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8020</v>
      </c>
      <c r="E30" s="226">
        <v>8020</v>
      </c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5693.6</v>
      </c>
      <c r="E134" s="226">
        <f>SUM(E135,E137,E144,E150,E155,E157,E159,E161,E163,E165,E167,E169,E171,E183)</f>
        <v>5693.6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312.5</v>
      </c>
      <c r="E155" s="226">
        <f>E156</f>
        <v>312.5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312.5</v>
      </c>
      <c r="E156" s="226">
        <v>312.5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3826.6</v>
      </c>
      <c r="E165" s="226">
        <f>E166</f>
        <v>3826.6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3826.6</v>
      </c>
      <c r="E166" s="226">
        <v>3826.6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1554.5</v>
      </c>
      <c r="E167" s="226">
        <f>E168</f>
        <v>1554.5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1554.5</v>
      </c>
      <c r="E168" s="226">
        <v>1554.5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268260.05</v>
      </c>
      <c r="E210" s="228"/>
      <c r="F210" s="227">
        <f>SUM(F211,F249)</f>
        <v>268260.05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0</v>
      </c>
      <c r="E211" s="232"/>
      <c r="F211" s="227">
        <f>SUM(F212,F214,F223,F232,F238)</f>
        <v>0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0</v>
      </c>
      <c r="E238" s="232"/>
      <c r="F238" s="227">
        <f>SUM(F239:F248)</f>
        <v>0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0</v>
      </c>
      <c r="E244" s="232"/>
      <c r="F244" s="227"/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268260.05</v>
      </c>
      <c r="E249" s="232"/>
      <c r="F249" s="227">
        <f>SUM(F250,F252,F254)</f>
        <v>268260.05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268260.05</v>
      </c>
      <c r="E250" s="232"/>
      <c r="F250" s="227">
        <f>F251</f>
        <v>268260.05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268260.05</v>
      </c>
      <c r="E251" s="232"/>
      <c r="F251" s="227">
        <v>268260.05</v>
      </c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323299.36</v>
      </c>
      <c r="E293" s="243">
        <f>E5</f>
        <v>55039.31</v>
      </c>
      <c r="F293" s="243">
        <f>F210</f>
        <v>268260.05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20" workbookViewId="0">
      <selection activeCell="E20" sqref="E20"/>
    </sheetView>
  </sheetViews>
  <sheetFormatPr defaultRowHeight="13.8"/>
  <cols>
    <col min="3" max="3" width="44.3984375" customWidth="1"/>
    <col min="4" max="5" width="11.8984375" bestFit="1" customWidth="1"/>
    <col min="6" max="6" width="17.59765625" customWidth="1"/>
  </cols>
  <sheetData>
    <row r="2" spans="2:6" ht="21">
      <c r="B2" s="284" t="s">
        <v>444</v>
      </c>
      <c r="C2" s="284"/>
      <c r="D2" s="284"/>
      <c r="E2" s="284"/>
      <c r="F2" s="284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6">
        <v>949640.57</v>
      </c>
      <c r="E7" s="295">
        <v>1216004.8799999999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949640.57</v>
      </c>
      <c r="E15" s="161">
        <f>SUM(E7:E14)</f>
        <v>1216004.8799999999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98">
        <v>761476</v>
      </c>
      <c r="E17" s="297">
        <v>761476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98">
        <v>9641954</v>
      </c>
      <c r="E20" s="297">
        <v>9641954</v>
      </c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10403430</v>
      </c>
      <c r="E22" s="161">
        <f>SUM(E17:E21)</f>
        <v>10403430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11353070.57</v>
      </c>
      <c r="E33" s="166">
        <f>E15+E22+E31</f>
        <v>11619434.879999999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14" zoomScale="96" zoomScaleNormal="96" workbookViewId="0">
      <selection activeCell="K20" sqref="K20"/>
    </sheetView>
  </sheetViews>
  <sheetFormatPr defaultRowHeight="13.8"/>
  <cols>
    <col min="3" max="3" width="8.09765625" bestFit="1" customWidth="1"/>
    <col min="4" max="4" width="33.3984375" customWidth="1"/>
    <col min="5" max="5" width="12.3984375" bestFit="1" customWidth="1"/>
    <col min="6" max="6" width="12.296875" bestFit="1" customWidth="1"/>
    <col min="7" max="7" width="23.3984375" customWidth="1"/>
  </cols>
  <sheetData>
    <row r="2" spans="3:7" ht="21">
      <c r="C2" s="284" t="s">
        <v>445</v>
      </c>
      <c r="D2" s="284"/>
      <c r="E2" s="284"/>
      <c r="F2" s="284"/>
      <c r="G2" s="284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299">
        <v>3000</v>
      </c>
      <c r="F10" s="300">
        <v>3000</v>
      </c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3000</v>
      </c>
      <c r="F13" s="161">
        <f>SUM(F7:F12)</f>
        <v>3000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45">
        <f>F19+'تقرير المصروفات '!E134</f>
        <v>701000.6</v>
      </c>
      <c r="F19" s="297">
        <v>695307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701000.6</v>
      </c>
      <c r="F22" s="161">
        <f>SUM(F15:F21)</f>
        <v>695307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0</v>
      </c>
      <c r="F25" s="204"/>
      <c r="G25" s="160"/>
    </row>
    <row r="26" spans="3:7" ht="15.6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10649069.969999999</v>
      </c>
      <c r="F26" s="204">
        <v>10921127.880000001</v>
      </c>
      <c r="G26" s="160"/>
    </row>
    <row r="27" spans="3:7" ht="16.2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7.399999999999999">
      <c r="C28" s="112"/>
      <c r="D28" s="113" t="s">
        <v>432</v>
      </c>
      <c r="E28" s="164">
        <f>SUM(E25:E27)</f>
        <v>10649069.969999999</v>
      </c>
      <c r="F28" s="164">
        <f>SUM(F25:F27)</f>
        <v>10921127.880000001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2" t="s">
        <v>433</v>
      </c>
      <c r="D30" s="283"/>
      <c r="E30" s="166">
        <f>E13+E22+E28</f>
        <v>11353070.569999998</v>
      </c>
      <c r="F30" s="166">
        <f>F13+F22+F28</f>
        <v>11619434.880000001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5" t="s">
        <v>176</v>
      </c>
      <c r="C3" s="285"/>
      <c r="D3" s="285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topLeftCell="A31" zoomScale="80" zoomScaleNormal="80" workbookViewId="0">
      <selection activeCell="J50" sqref="J50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0</v>
      </c>
      <c r="E38" s="117"/>
      <c r="F38" s="124">
        <v>31105006</v>
      </c>
      <c r="G38" s="125" t="s">
        <v>154</v>
      </c>
      <c r="H38" s="175"/>
      <c r="J38" s="140">
        <f t="shared" si="0"/>
        <v>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0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0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2022-05-08T14:28:42Z</dcterms:modified>
</cp:coreProperties>
</file>